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245"/>
  </bookViews>
  <sheets>
    <sheet name="Для нормирования" sheetId="6" r:id="rId1"/>
    <sheet name="2026 по тарифу 2025" sheetId="8" r:id="rId2"/>
    <sheet name="2027 по тарифу 2025" sheetId="9" r:id="rId3"/>
    <sheet name="2028 по тарифу 2025" sheetId="10" r:id="rId4"/>
  </sheets>
  <calcPr calcId="145621"/>
</workbook>
</file>

<file path=xl/calcChain.xml><?xml version="1.0" encoding="utf-8"?>
<calcChain xmlns="http://schemas.openxmlformats.org/spreadsheetml/2006/main">
  <c r="E10" i="8" l="1"/>
  <c r="E13" i="8"/>
  <c r="C16" i="10" l="1"/>
  <c r="C16" i="8"/>
  <c r="E4" i="8" l="1"/>
  <c r="F4" i="8" l="1"/>
  <c r="F10" i="8"/>
  <c r="E15" i="10"/>
  <c r="F15" i="10" s="1"/>
  <c r="E14" i="10"/>
  <c r="F14" i="10" s="1"/>
  <c r="E13" i="10"/>
  <c r="F13" i="10" s="1"/>
  <c r="E12" i="10"/>
  <c r="F12" i="10" s="1"/>
  <c r="E11" i="10"/>
  <c r="F11" i="10" s="1"/>
  <c r="E10" i="10"/>
  <c r="F10" i="10" s="1"/>
  <c r="E9" i="10"/>
  <c r="F9" i="10" s="1"/>
  <c r="E8" i="10"/>
  <c r="F8" i="10" s="1"/>
  <c r="E7" i="10"/>
  <c r="F7" i="10" s="1"/>
  <c r="E6" i="10"/>
  <c r="F6" i="10" s="1"/>
  <c r="E5" i="10"/>
  <c r="F5" i="10" s="1"/>
  <c r="E4" i="10"/>
  <c r="F4" i="10" s="1"/>
  <c r="C16" i="9"/>
  <c r="E15" i="9"/>
  <c r="F15" i="9" s="1"/>
  <c r="E14" i="9"/>
  <c r="F14" i="9" s="1"/>
  <c r="E13" i="9"/>
  <c r="F13" i="9" s="1"/>
  <c r="E12" i="9"/>
  <c r="F12" i="9" s="1"/>
  <c r="E11" i="9"/>
  <c r="F11" i="9" s="1"/>
  <c r="E10" i="9"/>
  <c r="F10" i="9" s="1"/>
  <c r="E9" i="9"/>
  <c r="F9" i="9" s="1"/>
  <c r="E8" i="9"/>
  <c r="F8" i="9" s="1"/>
  <c r="E7" i="9"/>
  <c r="F7" i="9" s="1"/>
  <c r="E6" i="9"/>
  <c r="F6" i="9" s="1"/>
  <c r="E5" i="9"/>
  <c r="F5" i="9" s="1"/>
  <c r="E4" i="9"/>
  <c r="F4" i="9" s="1"/>
  <c r="F16" i="10" l="1"/>
  <c r="B6" i="6" s="1"/>
  <c r="F16" i="9"/>
  <c r="B5" i="6" s="1"/>
  <c r="E15" i="8"/>
  <c r="F15" i="8" s="1"/>
  <c r="E14" i="8"/>
  <c r="F14" i="8" s="1"/>
  <c r="F13" i="8"/>
  <c r="E12" i="8"/>
  <c r="F12" i="8" s="1"/>
  <c r="E11" i="8"/>
  <c r="F11" i="8" s="1"/>
  <c r="E9" i="8"/>
  <c r="F9" i="8" s="1"/>
  <c r="E8" i="8"/>
  <c r="F8" i="8" s="1"/>
  <c r="E7" i="8"/>
  <c r="F7" i="8" s="1"/>
  <c r="E6" i="8"/>
  <c r="F6" i="8" s="1"/>
  <c r="E5" i="8"/>
  <c r="F5" i="8" s="1"/>
  <c r="F16" i="8" l="1"/>
  <c r="B4" i="6" s="1"/>
</calcChain>
</file>

<file path=xl/sharedStrings.xml><?xml version="1.0" encoding="utf-8"?>
<sst xmlns="http://schemas.openxmlformats.org/spreadsheetml/2006/main" count="111" uniqueCount="31">
  <si>
    <t>Период действия тарифа</t>
  </si>
  <si>
    <t>Наименование услуги</t>
  </si>
  <si>
    <t>Объем ТКО за период оказания услуг, куб.м.</t>
  </si>
  <si>
    <t>Тариф руб/куб.м (без НДС)*</t>
  </si>
  <si>
    <t>Услуга по обращению с ТКО</t>
  </si>
  <si>
    <t>ИТОГО</t>
  </si>
  <si>
    <t>февраль</t>
  </si>
  <si>
    <t>март</t>
  </si>
  <si>
    <t>апрель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</si>
  <si>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</si>
  <si>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</si>
  <si>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</si>
  <si>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</si>
  <si>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</si>
  <si>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</si>
  <si>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</si>
  <si>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*Распоряжение Комитета по тарифам Санкт-Петербурга от 16.11.2022 N 162-р</t>
  </si>
  <si>
    <t>Цена услуги за ед., руб. с НДС</t>
  </si>
  <si>
    <t>Стоимость услуг за период оказания услуг, руб. с учетом НДС</t>
  </si>
  <si>
    <t>Год</t>
  </si>
  <si>
    <t>январь**</t>
  </si>
  <si>
    <t>май***</t>
  </si>
  <si>
    <t>ТКО</t>
  </si>
  <si>
    <t>Сумма,руб.</t>
  </si>
  <si>
    <t>Темпы роста с ИЮЛЯ</t>
  </si>
  <si>
    <t>2026 год по тарифу 2025</t>
  </si>
  <si>
    <t>2027 год по тарифу 2025</t>
  </si>
  <si>
    <t>2028 год по тарифу 2025</t>
  </si>
  <si>
    <t>май</t>
  </si>
  <si>
    <t>январь</t>
  </si>
  <si>
    <t>Нормирование ТКО 2026-2028 по тарифам 2025 с учётом темпов роста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</si>
</sst>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17" fontId="3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/>
    </xf>
    <xf numFmtId="4" fontId="5" fillId="0" borderId="5" xfId="0" applyNumberFormat="1" applyFont="1" applyBorder="1"/>
    <xf numFmtId="0" fontId="5" fillId="0" borderId="0" xfId="0" applyFont="1"/>
    <xf numFmtId="0" fontId="5" fillId="0" borderId="5" xfId="0" applyFont="1" applyBorder="1"/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6"/>
  <sheetViews>
    <sheetView tabSelected="1" zoomScale="130" zoomScaleNormal="130" zoomScaleSheetLayoutView="115" workbookViewId="0">
      <selection activeCell="B5" sqref="B5"/>
    </sheetView>
  </sheetViews>
  <sheetFormatPr defaultRowHeight="15" x14ac:dyDescent="0.25"/>
  <cols>
    <col min="1" max="1" width="12.7109375" customWidth="1"/>
    <col min="2" max="2" width="24.42578125" customWidth="1"/>
  </cols>
  <sheetData>
    <row r="2" spans="1:2" ht="27.6" customHeight="1" x14ac:dyDescent="0.25">
      <c r="A2" s="17" t="s">
        <v>30</v>
      </c>
      <c r="B2" s="18"/>
    </row>
    <row r="3" spans="1:2" x14ac:dyDescent="0.25">
      <c r="A3" s="15" t="s">
        <v>19</v>
      </c>
      <c r="B3" s="15" t="s">
        <v>23</v>
      </c>
    </row>
    <row r="4" spans="1:2" ht="14.45" x14ac:dyDescent="0.3">
      <c r="A4" s="8">
        <v>2026</v>
      </c>
      <c r="B4" s="9">
        <f>'2026 по тарифу 2025'!F16</f>
        <v>82603.359999999986</v>
      </c>
    </row>
    <row r="5" spans="1:2" ht="14.45" x14ac:dyDescent="0.3">
      <c r="A5" s="8">
        <v>2027</v>
      </c>
      <c r="B5" s="9">
        <f>'2027 по тарифу 2025'!F16</f>
        <v>91290.450000000012</v>
      </c>
    </row>
    <row r="6" spans="1:2" ht="14.45" x14ac:dyDescent="0.3">
      <c r="A6" s="8">
        <v>2028</v>
      </c>
      <c r="B6" s="9">
        <f>'2028 по тарифу 2025'!F16</f>
        <v>96133.58</v>
      </c>
    </row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workbookViewId="0">
      <selection activeCell="E16" sqref="E16"/>
    </sheetView>
  </sheetViews>
  <sheetFormatPr defaultColWidth="8.85546875" defaultRowHeight="15" x14ac:dyDescent="0.25"/>
  <cols>
    <col min="1" max="1" width="13.28515625" style="10" customWidth="1"/>
    <col min="2" max="2" width="20.5703125" style="10" customWidth="1"/>
    <col min="3" max="3" width="18.140625" style="10" customWidth="1"/>
    <col min="4" max="4" width="15.85546875" style="10" customWidth="1"/>
    <col min="5" max="5" width="16" style="10" customWidth="1"/>
    <col min="6" max="6" width="19.140625" style="10" customWidth="1"/>
    <col min="7" max="16384" width="8.85546875" style="10"/>
  </cols>
  <sheetData>
    <row r="1" spans="1:6" x14ac:dyDescent="0.25">
      <c r="A1" s="19" t="s">
        <v>25</v>
      </c>
      <c r="B1" s="19"/>
      <c r="C1" s="19"/>
      <c r="D1" s="19"/>
      <c r="E1" s="19"/>
      <c r="F1" s="19"/>
    </row>
    <row r="2" spans="1:6" ht="14.45" thickBot="1" x14ac:dyDescent="0.3"/>
    <row r="3" spans="1:6" ht="51.75" thickBot="1" x14ac:dyDescent="0.3">
      <c r="A3" s="1" t="s">
        <v>0</v>
      </c>
      <c r="B3" s="2" t="s">
        <v>1</v>
      </c>
      <c r="C3" s="3" t="s">
        <v>2</v>
      </c>
      <c r="D3" s="2" t="s">
        <v>3</v>
      </c>
      <c r="E3" s="2" t="s">
        <v>17</v>
      </c>
      <c r="F3" s="2" t="s">
        <v>18</v>
      </c>
    </row>
    <row r="4" spans="1:6" ht="26.25" thickBot="1" x14ac:dyDescent="0.3">
      <c r="A4" s="4" t="s">
        <v>20</v>
      </c>
      <c r="B4" s="5" t="s">
        <v>4</v>
      </c>
      <c r="C4" s="16">
        <v>5</v>
      </c>
      <c r="D4" s="6">
        <v>1139.6400000000001</v>
      </c>
      <c r="E4" s="6">
        <f>ROUND(D4*1.2,2)</f>
        <v>1367.57</v>
      </c>
      <c r="F4" s="6">
        <f>ROUND(E4*C4,2)</f>
        <v>6837.85</v>
      </c>
    </row>
    <row r="5" spans="1:6" ht="26.25" thickBot="1" x14ac:dyDescent="0.3">
      <c r="A5" s="4" t="s">
        <v>6</v>
      </c>
      <c r="B5" s="5" t="s">
        <v>4</v>
      </c>
      <c r="C5" s="16">
        <v>4</v>
      </c>
      <c r="D5" s="6">
        <v>1139.6400000000001</v>
      </c>
      <c r="E5" s="6">
        <f t="shared" ref="E5:E15" si="0">ROUND(D5*1.2,2)</f>
        <v>1367.57</v>
      </c>
      <c r="F5" s="6">
        <f t="shared" ref="F5:F9" si="1">ROUND(E5*C5,2)</f>
        <v>5470.28</v>
      </c>
    </row>
    <row r="6" spans="1:6" ht="26.25" thickBot="1" x14ac:dyDescent="0.3">
      <c r="A6" s="4" t="s">
        <v>7</v>
      </c>
      <c r="B6" s="5" t="s">
        <v>4</v>
      </c>
      <c r="C6" s="16">
        <v>4</v>
      </c>
      <c r="D6" s="6">
        <v>1139.6400000000001</v>
      </c>
      <c r="E6" s="6">
        <f t="shared" si="0"/>
        <v>1367.57</v>
      </c>
      <c r="F6" s="6">
        <f t="shared" si="1"/>
        <v>5470.28</v>
      </c>
    </row>
    <row r="7" spans="1:6" ht="26.25" thickBot="1" x14ac:dyDescent="0.3">
      <c r="A7" s="4" t="s">
        <v>8</v>
      </c>
      <c r="B7" s="5" t="s">
        <v>4</v>
      </c>
      <c r="C7" s="16">
        <v>4</v>
      </c>
      <c r="D7" s="6">
        <v>1139.6400000000001</v>
      </c>
      <c r="E7" s="6">
        <f t="shared" si="0"/>
        <v>1367.57</v>
      </c>
      <c r="F7" s="6">
        <f t="shared" si="1"/>
        <v>5470.28</v>
      </c>
    </row>
    <row r="8" spans="1:6" ht="26.25" thickBot="1" x14ac:dyDescent="0.3">
      <c r="A8" s="4" t="s">
        <v>21</v>
      </c>
      <c r="B8" s="5" t="s">
        <v>4</v>
      </c>
      <c r="C8" s="16">
        <v>5</v>
      </c>
      <c r="D8" s="6">
        <v>1139.6400000000001</v>
      </c>
      <c r="E8" s="6">
        <f t="shared" si="0"/>
        <v>1367.57</v>
      </c>
      <c r="F8" s="6">
        <f t="shared" si="1"/>
        <v>6837.85</v>
      </c>
    </row>
    <row r="9" spans="1:6" ht="26.25" thickBot="1" x14ac:dyDescent="0.3">
      <c r="A9" s="4" t="s">
        <v>9</v>
      </c>
      <c r="B9" s="5" t="s">
        <v>4</v>
      </c>
      <c r="C9" s="16">
        <v>4</v>
      </c>
      <c r="D9" s="6">
        <v>1139.6400000000001</v>
      </c>
      <c r="E9" s="6">
        <f t="shared" si="0"/>
        <v>1367.57</v>
      </c>
      <c r="F9" s="6">
        <f t="shared" si="1"/>
        <v>5470.28</v>
      </c>
    </row>
    <row r="10" spans="1:6" ht="26.25" thickBot="1" x14ac:dyDescent="0.3">
      <c r="A10" s="4" t="s">
        <v>10</v>
      </c>
      <c r="B10" s="5" t="s">
        <v>4</v>
      </c>
      <c r="C10" s="16">
        <v>5</v>
      </c>
      <c r="D10" s="6">
        <v>1384.67</v>
      </c>
      <c r="E10" s="6">
        <f>ROUND(D10*1.2,2)</f>
        <v>1661.6</v>
      </c>
      <c r="F10" s="6">
        <f>ROUND(E10*C10*$B$22,2)</f>
        <v>9047.41</v>
      </c>
    </row>
    <row r="11" spans="1:6" ht="26.25" thickBot="1" x14ac:dyDescent="0.3">
      <c r="A11" s="4" t="s">
        <v>11</v>
      </c>
      <c r="B11" s="5" t="s">
        <v>4</v>
      </c>
      <c r="C11" s="16">
        <v>4</v>
      </c>
      <c r="D11" s="6">
        <v>1384.67</v>
      </c>
      <c r="E11" s="6">
        <f t="shared" si="0"/>
        <v>1661.6</v>
      </c>
      <c r="F11" s="6">
        <f t="shared" ref="F11:F15" si="2">ROUND(E11*C11*$B$22,2)</f>
        <v>7237.93</v>
      </c>
    </row>
    <row r="12" spans="1:6" ht="26.25" thickBot="1" x14ac:dyDescent="0.3">
      <c r="A12" s="4" t="s">
        <v>12</v>
      </c>
      <c r="B12" s="5" t="s">
        <v>4</v>
      </c>
      <c r="C12" s="16">
        <v>4</v>
      </c>
      <c r="D12" s="6">
        <v>1384.67</v>
      </c>
      <c r="E12" s="6">
        <f t="shared" si="0"/>
        <v>1661.6</v>
      </c>
      <c r="F12" s="6">
        <f t="shared" si="2"/>
        <v>7237.93</v>
      </c>
    </row>
    <row r="13" spans="1:6" ht="26.25" thickBot="1" x14ac:dyDescent="0.3">
      <c r="A13" s="4" t="s">
        <v>13</v>
      </c>
      <c r="B13" s="5" t="s">
        <v>4</v>
      </c>
      <c r="C13" s="16">
        <v>5</v>
      </c>
      <c r="D13" s="6">
        <v>1384.67</v>
      </c>
      <c r="E13" s="6">
        <f t="shared" si="0"/>
        <v>1661.6</v>
      </c>
      <c r="F13" s="6">
        <f t="shared" si="2"/>
        <v>9047.41</v>
      </c>
    </row>
    <row r="14" spans="1:6" ht="26.25" thickBot="1" x14ac:dyDescent="0.3">
      <c r="A14" s="4" t="s">
        <v>14</v>
      </c>
      <c r="B14" s="5" t="s">
        <v>4</v>
      </c>
      <c r="C14" s="16">
        <v>4</v>
      </c>
      <c r="D14" s="6">
        <v>1384.67</v>
      </c>
      <c r="E14" s="6">
        <f t="shared" si="0"/>
        <v>1661.6</v>
      </c>
      <c r="F14" s="6">
        <f t="shared" si="2"/>
        <v>7237.93</v>
      </c>
    </row>
    <row r="15" spans="1:6" ht="26.25" thickBot="1" x14ac:dyDescent="0.3">
      <c r="A15" s="4" t="s">
        <v>15</v>
      </c>
      <c r="B15" s="5" t="s">
        <v>4</v>
      </c>
      <c r="C15" s="16">
        <v>4</v>
      </c>
      <c r="D15" s="6">
        <v>1384.67</v>
      </c>
      <c r="E15" s="6">
        <f t="shared" si="0"/>
        <v>1661.6</v>
      </c>
      <c r="F15" s="6">
        <f t="shared" si="2"/>
        <v>7237.93</v>
      </c>
    </row>
    <row r="16" spans="1:6" ht="26.25" thickBot="1" x14ac:dyDescent="0.3">
      <c r="A16" s="7" t="s">
        <v>5</v>
      </c>
      <c r="B16" s="5" t="s">
        <v>4</v>
      </c>
      <c r="C16" s="16">
        <f>SUM(C4:C15)</f>
        <v>52</v>
      </c>
      <c r="D16" s="5"/>
      <c r="E16" s="6"/>
      <c r="F16" s="6">
        <f>SUM(F4:F15)</f>
        <v>82603.359999999986</v>
      </c>
    </row>
    <row r="18" spans="1:4" x14ac:dyDescent="0.25">
      <c r="A18" s="10" t="s">
        <v>16</v>
      </c>
    </row>
    <row r="20" spans="1:4" x14ac:dyDescent="0.25">
      <c r="A20" s="20" t="s">
        <v>24</v>
      </c>
      <c r="B20" s="20"/>
      <c r="C20" s="20"/>
      <c r="D20" s="20"/>
    </row>
    <row r="21" spans="1:4" x14ac:dyDescent="0.25">
      <c r="A21" s="11"/>
      <c r="B21" s="12">
        <v>2026</v>
      </c>
      <c r="C21" s="12">
        <v>2027</v>
      </c>
      <c r="D21" s="12">
        <v>2028</v>
      </c>
    </row>
    <row r="22" spans="1:4" x14ac:dyDescent="0.25">
      <c r="A22" s="13" t="s">
        <v>22</v>
      </c>
      <c r="B22" s="14">
        <v>1.089</v>
      </c>
      <c r="C22" s="14">
        <v>1.0760000000000001</v>
      </c>
      <c r="D22" s="14">
        <v>1.0760000000000001</v>
      </c>
    </row>
  </sheetData>
  <mergeCells count="2">
    <mergeCell ref="A1:F1"/>
    <mergeCell ref="A20:D20"/>
  </mergeCells>
  <pageMargins left="0.25" right="0.25" top="0.75" bottom="0.75" header="0.3" footer="0.3"/>
  <pageSetup paperSize="9" scale="9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workbookViewId="0">
      <selection activeCell="D16" sqref="D16"/>
    </sheetView>
  </sheetViews>
  <sheetFormatPr defaultColWidth="8.85546875" defaultRowHeight="15" x14ac:dyDescent="0.25"/>
  <cols>
    <col min="1" max="1" width="13.28515625" style="10" customWidth="1"/>
    <col min="2" max="2" width="20.5703125" style="10" customWidth="1"/>
    <col min="3" max="3" width="18.140625" style="10" customWidth="1"/>
    <col min="4" max="4" width="15.85546875" style="10" customWidth="1"/>
    <col min="5" max="5" width="16" style="10" customWidth="1"/>
    <col min="6" max="6" width="19.140625" style="10" customWidth="1"/>
    <col min="7" max="16384" width="8.85546875" style="10"/>
  </cols>
  <sheetData>
    <row r="1" spans="1:6" x14ac:dyDescent="0.25">
      <c r="A1" s="19" t="s">
        <v>26</v>
      </c>
      <c r="B1" s="19"/>
      <c r="C1" s="19"/>
      <c r="D1" s="19"/>
      <c r="E1" s="19"/>
      <c r="F1" s="19"/>
    </row>
    <row r="2" spans="1:6" ht="14.45" thickBot="1" x14ac:dyDescent="0.3"/>
    <row r="3" spans="1:6" ht="51.75" thickBot="1" x14ac:dyDescent="0.3">
      <c r="A3" s="1" t="s">
        <v>0</v>
      </c>
      <c r="B3" s="2" t="s">
        <v>1</v>
      </c>
      <c r="C3" s="3" t="s">
        <v>2</v>
      </c>
      <c r="D3" s="2" t="s">
        <v>3</v>
      </c>
      <c r="E3" s="2" t="s">
        <v>17</v>
      </c>
      <c r="F3" s="2" t="s">
        <v>18</v>
      </c>
    </row>
    <row r="4" spans="1:6" ht="26.25" thickBot="1" x14ac:dyDescent="0.3">
      <c r="A4" s="4" t="s">
        <v>20</v>
      </c>
      <c r="B4" s="5" t="s">
        <v>4</v>
      </c>
      <c r="C4" s="16">
        <v>5</v>
      </c>
      <c r="D4" s="6">
        <v>1139.6400000000001</v>
      </c>
      <c r="E4" s="6">
        <f>ROUND(D4*1.2,2)</f>
        <v>1367.57</v>
      </c>
      <c r="F4" s="6">
        <f>ROUND(E4*C4*$B$22,2)</f>
        <v>7446.42</v>
      </c>
    </row>
    <row r="5" spans="1:6" ht="26.25" thickBot="1" x14ac:dyDescent="0.3">
      <c r="A5" s="4" t="s">
        <v>6</v>
      </c>
      <c r="B5" s="5" t="s">
        <v>4</v>
      </c>
      <c r="C5" s="16">
        <v>4</v>
      </c>
      <c r="D5" s="6">
        <v>1139.6400000000001</v>
      </c>
      <c r="E5" s="6">
        <f t="shared" ref="E5:E15" si="0">ROUND(D5*1.2,2)</f>
        <v>1367.57</v>
      </c>
      <c r="F5" s="6">
        <f t="shared" ref="F5:F9" si="1">ROUND(E5*C5*$B$22,2)</f>
        <v>5957.13</v>
      </c>
    </row>
    <row r="6" spans="1:6" ht="26.25" thickBot="1" x14ac:dyDescent="0.3">
      <c r="A6" s="4" t="s">
        <v>7</v>
      </c>
      <c r="B6" s="5" t="s">
        <v>4</v>
      </c>
      <c r="C6" s="16">
        <v>4</v>
      </c>
      <c r="D6" s="6">
        <v>1139.6400000000001</v>
      </c>
      <c r="E6" s="6">
        <f t="shared" si="0"/>
        <v>1367.57</v>
      </c>
      <c r="F6" s="6">
        <f t="shared" si="1"/>
        <v>5957.13</v>
      </c>
    </row>
    <row r="7" spans="1:6" ht="26.25" thickBot="1" x14ac:dyDescent="0.3">
      <c r="A7" s="4" t="s">
        <v>8</v>
      </c>
      <c r="B7" s="5" t="s">
        <v>4</v>
      </c>
      <c r="C7" s="16">
        <v>5</v>
      </c>
      <c r="D7" s="6">
        <v>1139.6400000000001</v>
      </c>
      <c r="E7" s="6">
        <f t="shared" si="0"/>
        <v>1367.57</v>
      </c>
      <c r="F7" s="6">
        <f t="shared" si="1"/>
        <v>7446.42</v>
      </c>
    </row>
    <row r="8" spans="1:6" ht="26.25" thickBot="1" x14ac:dyDescent="0.3">
      <c r="A8" s="4" t="s">
        <v>28</v>
      </c>
      <c r="B8" s="5" t="s">
        <v>4</v>
      </c>
      <c r="C8" s="16">
        <v>4</v>
      </c>
      <c r="D8" s="6">
        <v>1139.6400000000001</v>
      </c>
      <c r="E8" s="6">
        <f t="shared" si="0"/>
        <v>1367.57</v>
      </c>
      <c r="F8" s="6">
        <f t="shared" si="1"/>
        <v>5957.13</v>
      </c>
    </row>
    <row r="9" spans="1:6" ht="26.25" thickBot="1" x14ac:dyDescent="0.3">
      <c r="A9" s="4" t="s">
        <v>9</v>
      </c>
      <c r="B9" s="5" t="s">
        <v>4</v>
      </c>
      <c r="C9" s="16">
        <v>4</v>
      </c>
      <c r="D9" s="6">
        <v>1139.6400000000001</v>
      </c>
      <c r="E9" s="6">
        <f t="shared" si="0"/>
        <v>1367.57</v>
      </c>
      <c r="F9" s="6">
        <f t="shared" si="1"/>
        <v>5957.13</v>
      </c>
    </row>
    <row r="10" spans="1:6" ht="26.25" thickBot="1" x14ac:dyDescent="0.3">
      <c r="A10" s="4" t="s">
        <v>10</v>
      </c>
      <c r="B10" s="5" t="s">
        <v>4</v>
      </c>
      <c r="C10" s="16">
        <v>5</v>
      </c>
      <c r="D10" s="6">
        <v>1384.67</v>
      </c>
      <c r="E10" s="6">
        <f t="shared" si="0"/>
        <v>1661.6</v>
      </c>
      <c r="F10" s="6">
        <f>ROUND(E10*C10*$B$22*$C$22,2)</f>
        <v>9735.02</v>
      </c>
    </row>
    <row r="11" spans="1:6" ht="26.25" thickBot="1" x14ac:dyDescent="0.3">
      <c r="A11" s="4" t="s">
        <v>11</v>
      </c>
      <c r="B11" s="5" t="s">
        <v>4</v>
      </c>
      <c r="C11" s="16">
        <v>4</v>
      </c>
      <c r="D11" s="6">
        <v>1384.67</v>
      </c>
      <c r="E11" s="6">
        <f t="shared" si="0"/>
        <v>1661.6</v>
      </c>
      <c r="F11" s="6">
        <f t="shared" ref="F11:F15" si="2">ROUND(E11*C11*$B$22*$C$22,2)</f>
        <v>7788.01</v>
      </c>
    </row>
    <row r="12" spans="1:6" ht="26.25" thickBot="1" x14ac:dyDescent="0.3">
      <c r="A12" s="4" t="s">
        <v>12</v>
      </c>
      <c r="B12" s="5" t="s">
        <v>4</v>
      </c>
      <c r="C12" s="16">
        <v>4</v>
      </c>
      <c r="D12" s="6">
        <v>1384.67</v>
      </c>
      <c r="E12" s="6">
        <f t="shared" si="0"/>
        <v>1661.6</v>
      </c>
      <c r="F12" s="6">
        <f t="shared" si="2"/>
        <v>7788.01</v>
      </c>
    </row>
    <row r="13" spans="1:6" ht="26.25" thickBot="1" x14ac:dyDescent="0.3">
      <c r="A13" s="4" t="s">
        <v>13</v>
      </c>
      <c r="B13" s="5" t="s">
        <v>4</v>
      </c>
      <c r="C13" s="16">
        <v>5</v>
      </c>
      <c r="D13" s="6">
        <v>1384.67</v>
      </c>
      <c r="E13" s="6">
        <f t="shared" si="0"/>
        <v>1661.6</v>
      </c>
      <c r="F13" s="6">
        <f t="shared" si="2"/>
        <v>9735.02</v>
      </c>
    </row>
    <row r="14" spans="1:6" ht="26.25" thickBot="1" x14ac:dyDescent="0.3">
      <c r="A14" s="4" t="s">
        <v>14</v>
      </c>
      <c r="B14" s="5" t="s">
        <v>4</v>
      </c>
      <c r="C14" s="16">
        <v>4</v>
      </c>
      <c r="D14" s="6">
        <v>1384.67</v>
      </c>
      <c r="E14" s="6">
        <f t="shared" si="0"/>
        <v>1661.6</v>
      </c>
      <c r="F14" s="6">
        <f t="shared" si="2"/>
        <v>7788.01</v>
      </c>
    </row>
    <row r="15" spans="1:6" ht="26.25" thickBot="1" x14ac:dyDescent="0.3">
      <c r="A15" s="4" t="s">
        <v>15</v>
      </c>
      <c r="B15" s="5" t="s">
        <v>4</v>
      </c>
      <c r="C15" s="16">
        <v>5</v>
      </c>
      <c r="D15" s="6">
        <v>1384.67</v>
      </c>
      <c r="E15" s="6">
        <f t="shared" si="0"/>
        <v>1661.6</v>
      </c>
      <c r="F15" s="6">
        <f t="shared" si="2"/>
        <v>9735.02</v>
      </c>
    </row>
    <row r="16" spans="1:6" ht="26.25" thickBot="1" x14ac:dyDescent="0.3">
      <c r="A16" s="7" t="s">
        <v>5</v>
      </c>
      <c r="B16" s="5" t="s">
        <v>4</v>
      </c>
      <c r="C16" s="16">
        <f>SUM(C4:C15)</f>
        <v>53</v>
      </c>
      <c r="D16" s="5"/>
      <c r="E16" s="6"/>
      <c r="F16" s="6">
        <f>SUM(F4:F15)</f>
        <v>91290.450000000012</v>
      </c>
    </row>
    <row r="18" spans="1:4" x14ac:dyDescent="0.25">
      <c r="A18" s="10" t="s">
        <v>16</v>
      </c>
    </row>
    <row r="20" spans="1:4" x14ac:dyDescent="0.25">
      <c r="A20" s="20" t="s">
        <v>24</v>
      </c>
      <c r="B20" s="20"/>
      <c r="C20" s="20"/>
      <c r="D20" s="20"/>
    </row>
    <row r="21" spans="1:4" x14ac:dyDescent="0.25">
      <c r="A21" s="11"/>
      <c r="B21" s="12">
        <v>2026</v>
      </c>
      <c r="C21" s="12">
        <v>2027</v>
      </c>
      <c r="D21" s="12">
        <v>2028</v>
      </c>
    </row>
    <row r="22" spans="1:4" x14ac:dyDescent="0.25">
      <c r="A22" s="13" t="s">
        <v>22</v>
      </c>
      <c r="B22" s="14">
        <v>1.089</v>
      </c>
      <c r="C22" s="14">
        <v>1.0760000000000001</v>
      </c>
      <c r="D22" s="14">
        <v>1.0760000000000001</v>
      </c>
    </row>
  </sheetData>
  <mergeCells count="2">
    <mergeCell ref="A1:F1"/>
    <mergeCell ref="A20:D20"/>
  </mergeCells>
  <pageMargins left="0.25" right="0.25" top="0.75" bottom="0.75" header="0.3" footer="0.3"/>
  <pageSetup paperSize="9" scale="9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workbookViewId="0">
      <selection activeCell="C15" sqref="C15"/>
    </sheetView>
  </sheetViews>
  <sheetFormatPr defaultColWidth="8.85546875" defaultRowHeight="15" x14ac:dyDescent="0.25"/>
  <cols>
    <col min="1" max="1" width="13.28515625" style="10" customWidth="1"/>
    <col min="2" max="2" width="20.5703125" style="10" customWidth="1"/>
    <col min="3" max="3" width="18.140625" style="10" customWidth="1"/>
    <col min="4" max="4" width="15.85546875" style="10" customWidth="1"/>
    <col min="5" max="5" width="16" style="10" customWidth="1"/>
    <col min="6" max="6" width="19.140625" style="10" customWidth="1"/>
    <col min="7" max="16384" width="8.85546875" style="10"/>
  </cols>
  <sheetData>
    <row r="1" spans="1:6" x14ac:dyDescent="0.25">
      <c r="A1" s="19" t="s">
        <v>27</v>
      </c>
      <c r="B1" s="19"/>
      <c r="C1" s="19"/>
      <c r="D1" s="19"/>
      <c r="E1" s="19"/>
      <c r="F1" s="19"/>
    </row>
    <row r="2" spans="1:6" ht="14.45" thickBot="1" x14ac:dyDescent="0.3"/>
    <row r="3" spans="1:6" ht="51.75" thickBot="1" x14ac:dyDescent="0.3">
      <c r="A3" s="1" t="s">
        <v>0</v>
      </c>
      <c r="B3" s="2" t="s">
        <v>1</v>
      </c>
      <c r="C3" s="3" t="s">
        <v>2</v>
      </c>
      <c r="D3" s="2" t="s">
        <v>3</v>
      </c>
      <c r="E3" s="2" t="s">
        <v>17</v>
      </c>
      <c r="F3" s="2" t="s">
        <v>18</v>
      </c>
    </row>
    <row r="4" spans="1:6" ht="26.25" thickBot="1" x14ac:dyDescent="0.3">
      <c r="A4" s="4" t="s">
        <v>29</v>
      </c>
      <c r="B4" s="5" t="s">
        <v>4</v>
      </c>
      <c r="C4" s="16">
        <v>4</v>
      </c>
      <c r="D4" s="6">
        <v>1139.6400000000001</v>
      </c>
      <c r="E4" s="6">
        <f>ROUND(D4*1.2,2)</f>
        <v>1367.57</v>
      </c>
      <c r="F4" s="6">
        <f>ROUND(E4*C4*$B$22*$C$22,2)</f>
        <v>6409.88</v>
      </c>
    </row>
    <row r="5" spans="1:6" ht="26.25" thickBot="1" x14ac:dyDescent="0.3">
      <c r="A5" s="4" t="s">
        <v>6</v>
      </c>
      <c r="B5" s="5" t="s">
        <v>4</v>
      </c>
      <c r="C5" s="16">
        <v>4</v>
      </c>
      <c r="D5" s="6">
        <v>1139.6400000000001</v>
      </c>
      <c r="E5" s="6">
        <f t="shared" ref="E5:E15" si="0">ROUND(D5*1.2,2)</f>
        <v>1367.57</v>
      </c>
      <c r="F5" s="6">
        <f t="shared" ref="F5:F9" si="1">ROUND(E5*C5*$B$22*$C$22,2)</f>
        <v>6409.88</v>
      </c>
    </row>
    <row r="6" spans="1:6" ht="26.25" thickBot="1" x14ac:dyDescent="0.3">
      <c r="A6" s="4" t="s">
        <v>7</v>
      </c>
      <c r="B6" s="5" t="s">
        <v>4</v>
      </c>
      <c r="C6" s="16">
        <v>5</v>
      </c>
      <c r="D6" s="6">
        <v>1139.6400000000001</v>
      </c>
      <c r="E6" s="6">
        <f t="shared" si="0"/>
        <v>1367.57</v>
      </c>
      <c r="F6" s="6">
        <f t="shared" si="1"/>
        <v>8012.35</v>
      </c>
    </row>
    <row r="7" spans="1:6" ht="26.25" thickBot="1" x14ac:dyDescent="0.3">
      <c r="A7" s="4" t="s">
        <v>8</v>
      </c>
      <c r="B7" s="5" t="s">
        <v>4</v>
      </c>
      <c r="C7" s="16">
        <v>4</v>
      </c>
      <c r="D7" s="6">
        <v>1139.6400000000001</v>
      </c>
      <c r="E7" s="6">
        <f t="shared" si="0"/>
        <v>1367.57</v>
      </c>
      <c r="F7" s="6">
        <f t="shared" si="1"/>
        <v>6409.88</v>
      </c>
    </row>
    <row r="8" spans="1:6" ht="26.25" thickBot="1" x14ac:dyDescent="0.3">
      <c r="A8" s="4" t="s">
        <v>28</v>
      </c>
      <c r="B8" s="5" t="s">
        <v>4</v>
      </c>
      <c r="C8" s="16">
        <v>4</v>
      </c>
      <c r="D8" s="6">
        <v>1139.6400000000001</v>
      </c>
      <c r="E8" s="6">
        <f t="shared" si="0"/>
        <v>1367.57</v>
      </c>
      <c r="F8" s="6">
        <f t="shared" si="1"/>
        <v>6409.88</v>
      </c>
    </row>
    <row r="9" spans="1:6" ht="26.25" thickBot="1" x14ac:dyDescent="0.3">
      <c r="A9" s="4" t="s">
        <v>9</v>
      </c>
      <c r="B9" s="5" t="s">
        <v>4</v>
      </c>
      <c r="C9" s="16">
        <v>5</v>
      </c>
      <c r="D9" s="6">
        <v>1139.6400000000001</v>
      </c>
      <c r="E9" s="6">
        <f t="shared" si="0"/>
        <v>1367.57</v>
      </c>
      <c r="F9" s="6">
        <f t="shared" si="1"/>
        <v>8012.35</v>
      </c>
    </row>
    <row r="10" spans="1:6" ht="26.25" thickBot="1" x14ac:dyDescent="0.3">
      <c r="A10" s="4" t="s">
        <v>10</v>
      </c>
      <c r="B10" s="5" t="s">
        <v>4</v>
      </c>
      <c r="C10" s="16">
        <v>4</v>
      </c>
      <c r="D10" s="6">
        <v>1384.67</v>
      </c>
      <c r="E10" s="6">
        <f t="shared" si="0"/>
        <v>1661.6</v>
      </c>
      <c r="F10" s="6">
        <f>ROUND(E10*C10*$B$22*$C$22*$D$22,2)</f>
        <v>8379.9</v>
      </c>
    </row>
    <row r="11" spans="1:6" ht="26.25" thickBot="1" x14ac:dyDescent="0.3">
      <c r="A11" s="4" t="s">
        <v>11</v>
      </c>
      <c r="B11" s="5" t="s">
        <v>4</v>
      </c>
      <c r="C11" s="16">
        <v>4</v>
      </c>
      <c r="D11" s="6">
        <v>1384.67</v>
      </c>
      <c r="E11" s="6">
        <f t="shared" si="0"/>
        <v>1661.6</v>
      </c>
      <c r="F11" s="6">
        <f t="shared" ref="F11:F15" si="2">ROUND(E11*C11*$B$22*$C$22*$D$22,2)</f>
        <v>8379.9</v>
      </c>
    </row>
    <row r="12" spans="1:6" ht="26.25" thickBot="1" x14ac:dyDescent="0.3">
      <c r="A12" s="4" t="s">
        <v>12</v>
      </c>
      <c r="B12" s="5" t="s">
        <v>4</v>
      </c>
      <c r="C12" s="16">
        <v>5</v>
      </c>
      <c r="D12" s="6">
        <v>1384.67</v>
      </c>
      <c r="E12" s="6">
        <f t="shared" si="0"/>
        <v>1661.6</v>
      </c>
      <c r="F12" s="6">
        <f t="shared" si="2"/>
        <v>10474.879999999999</v>
      </c>
    </row>
    <row r="13" spans="1:6" ht="26.25" thickBot="1" x14ac:dyDescent="0.3">
      <c r="A13" s="4" t="s">
        <v>13</v>
      </c>
      <c r="B13" s="5" t="s">
        <v>4</v>
      </c>
      <c r="C13" s="16">
        <v>4</v>
      </c>
      <c r="D13" s="6">
        <v>1384.67</v>
      </c>
      <c r="E13" s="6">
        <f t="shared" si="0"/>
        <v>1661.6</v>
      </c>
      <c r="F13" s="6">
        <f t="shared" si="2"/>
        <v>8379.9</v>
      </c>
    </row>
    <row r="14" spans="1:6" ht="26.25" thickBot="1" x14ac:dyDescent="0.3">
      <c r="A14" s="4" t="s">
        <v>14</v>
      </c>
      <c r="B14" s="5" t="s">
        <v>4</v>
      </c>
      <c r="C14" s="16">
        <v>4</v>
      </c>
      <c r="D14" s="6">
        <v>1384.67</v>
      </c>
      <c r="E14" s="6">
        <f t="shared" si="0"/>
        <v>1661.6</v>
      </c>
      <c r="F14" s="6">
        <f t="shared" si="2"/>
        <v>8379.9</v>
      </c>
    </row>
    <row r="15" spans="1:6" ht="26.25" thickBot="1" x14ac:dyDescent="0.3">
      <c r="A15" s="4" t="s">
        <v>15</v>
      </c>
      <c r="B15" s="5" t="s">
        <v>4</v>
      </c>
      <c r="C15" s="16">
        <v>5</v>
      </c>
      <c r="D15" s="6">
        <v>1384.67</v>
      </c>
      <c r="E15" s="6">
        <f t="shared" si="0"/>
        <v>1661.6</v>
      </c>
      <c r="F15" s="6">
        <f t="shared" si="2"/>
        <v>10474.879999999999</v>
      </c>
    </row>
    <row r="16" spans="1:6" ht="26.25" thickBot="1" x14ac:dyDescent="0.3">
      <c r="A16" s="7" t="s">
        <v>5</v>
      </c>
      <c r="B16" s="5" t="s">
        <v>4</v>
      </c>
      <c r="C16" s="16">
        <f>SUM(C4:C15)</f>
        <v>52</v>
      </c>
      <c r="D16" s="5"/>
      <c r="E16" s="6"/>
      <c r="F16" s="6">
        <f>SUM(F4:F15)</f>
        <v>96133.58</v>
      </c>
    </row>
    <row r="18" spans="1:4" x14ac:dyDescent="0.25">
      <c r="A18" s="10" t="s">
        <v>16</v>
      </c>
    </row>
    <row r="20" spans="1:4" x14ac:dyDescent="0.25">
      <c r="A20" s="20" t="s">
        <v>24</v>
      </c>
      <c r="B20" s="20"/>
      <c r="C20" s="20"/>
      <c r="D20" s="20"/>
    </row>
    <row r="21" spans="1:4" x14ac:dyDescent="0.25">
      <c r="A21" s="11"/>
      <c r="B21" s="12">
        <v>2026</v>
      </c>
      <c r="C21" s="12">
        <v>2027</v>
      </c>
      <c r="D21" s="12">
        <v>2028</v>
      </c>
    </row>
    <row r="22" spans="1:4" x14ac:dyDescent="0.25">
      <c r="A22" s="13" t="s">
        <v>22</v>
      </c>
      <c r="B22" s="14">
        <v>1.089</v>
      </c>
      <c r="C22" s="14">
        <v>1.0760000000000001</v>
      </c>
      <c r="D22" s="14">
        <v>1.0760000000000001</v>
      </c>
    </row>
  </sheetData>
  <mergeCells count="2">
    <mergeCell ref="A1:F1"/>
    <mergeCell ref="A20:D20"/>
  </mergeCells>
  <pageMargins left="0.25" right="0.25" top="0.75" bottom="0.75" header="0.3" footer="0.3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Для нормирования</vt:lpstr>
      <vt:lpstr>2026 по тарифу 2025</vt:lpstr>
      <vt:lpstr>2027 по тарифу 2025</vt:lpstr>
      <vt:lpstr>2028 по тарифу 2025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Реуцкая Алина Руслановна</dc:creator>
  <cp:lastModifiedBy>Леонова Наталья Анатольевна</cp:lastModifiedBy>
  <cp:lastPrinted>2025-06-11T09:30:35Z</cp:lastPrinted>
  <dcterms:created xsi:type="dcterms:W3CDTF">2023-06-15T08:06:51Z</dcterms:created>
  <dcterms:modified xsi:type="dcterms:W3CDTF">2025-06-11T09:32:30Z</dcterms:modified>
</cp:coreProperties>
</file>